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NEXO I" sheetId="1" r:id="rId1"/>
  </sheets>
  <definedNames>
    <definedName name="_xlnm.Print_Area" localSheetId="0">'ANEXO I'!$A$1:$C$93</definedName>
    <definedName name="Excel_BuiltIn_Print_Area" localSheetId="0">'ANEXO I'!$A$1:$C$91</definedName>
  </definedNames>
  <calcPr fullCalcOnLoad="1"/>
</workbook>
</file>

<file path=xl/sharedStrings.xml><?xml version="1.0" encoding="utf-8"?>
<sst xmlns="http://schemas.openxmlformats.org/spreadsheetml/2006/main" count="138" uniqueCount="101">
  <si>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</si>
  <si>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</si>
  <si>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</si>
  <si>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</si>
  <si>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</si>
  <si>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</si>
  <si>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</si>
  <si>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</si>
  <si>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</si>
  <si>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Mês de Referência (MM/AAAA) : 01/2015</t>
  </si>
  <si>
    <t>Data da Publicação: 20/02/2015 *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</si>
  <si>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</si>
  <si>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</si>
  <si>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</si>
  <si>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</si>
  <si>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</si>
  <si>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</si>
  <si>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</si>
  <si>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</si>
  <si>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</si>
  <si>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</si>
  <si>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</si>
  <si>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</si>
  <si>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</si>
  <si>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</si>
  <si>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</si>
  <si>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</si>
  <si>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</si>
  <si>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</si>
  <si>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</si>
  <si>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</si>
  <si>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</si>
  <si>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</si>
  <si>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</si>
  <si>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</si>
  <si>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</si>
  <si>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</si>
  <si>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</si>
  <si>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</si>
  <si>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</si>
  <si>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</si>
  <si>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</si>
  <si>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</si>
  <si>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</si>
  <si>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</si>
  <si>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</si>
  <si>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</si>
  <si>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</si>
  <si>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</si>
  <si>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</si>
  <si>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</si>
  <si>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</si>
  <si>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</si>
  <si>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</si>
  <si>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</si>
  <si>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</si>
  <si>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</si>
  <si>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</si>
  <si>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</si>
  <si>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</si>
  <si>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</si>
  <si>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</si>
  <si>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</si>
  <si>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</si>
  <si>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</si>
  <si>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</si>
  <si>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</si>
  <si>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</si>
  <si>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</si>
  <si>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</si>
  <si>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</si>
  <si>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</si>
  <si>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</si>
  <si>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</si>
  <si>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</si>
  <si>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</si>
  <si>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</si>
  <si>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</si>
  <si>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</si>
  <si>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</si>
  <si>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</si>
  <si>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</si>
  <si>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</si>
  <si>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</si>
  <si>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</si>
  <si>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</si>
  <si>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</si>
  <si>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</si>
  <si>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</si>
  <si>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</si>
  <si>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</si>
  <si>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</si>
  <si>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</si>
  <si>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</si>
  <si>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</si>
  <si>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LDO/2015 -  Lei nº 13.080/2015 - Lei de diretrizes para a elaboração e execução da Lei Orçamentária de 2015.</t>
  </si>
  <si>
    <t>LOA/2015 -  Projeto de Lei nº 13/2014-CN - Estima a receita e fixa a despesa da União para o exercício financeiro de 2015.</t>
  </si>
  <si>
    <t xml:space="preserve">Notas Explicativas: </t>
  </si>
  <si>
    <t>1. Demonstrativo das despesas realizadas no mês, ou seja, cujos empenhos foram liquidados nos termos do art.63 da Lei 4.320, de 17 de março de 1964.</t>
  </si>
  <si>
    <t>2. O item “g” do “Inciso II – Outras Despesas de Custeio” contempla o montante pago a título de auxílio-moradia, classificação 33.90.91.01- Sentenças Judiciais.</t>
  </si>
  <si>
    <t>* Republicado em 19/03/2015, para correção dos valores constantes nos itens "c" e "z" dos Incisos I e II - Despesas com Pessoal e Encargos e Outras Despesas de Custeio, relativos a gastos "em liquidação".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</si>
</sst>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4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3" fillId="0" borderId="0" xfId="0" applyFont="1" applyAlignment="1">
      <alignment horizontal="left"/>
    </xf>
    <xf numFmtId="164" fontId="3" fillId="0" borderId="1" xfId="0" applyFont="1" applyBorder="1" applyAlignment="1">
      <alignment horizontal="left" vertical="top"/>
    </xf>
    <xf numFmtId="164" fontId="3" fillId="0" borderId="2" xfId="0" applyFont="1" applyBorder="1" applyAlignment="1">
      <alignment horizontal="left" vertical="top" wrapText="1"/>
    </xf>
    <xf numFmtId="164" fontId="3" fillId="0" borderId="3" xfId="0" applyFont="1" applyBorder="1" applyAlignment="1">
      <alignment horizontal="left" vertical="top" wrapText="1"/>
    </xf>
    <xf numFmtId="164" fontId="3" fillId="2" borderId="4" xfId="0" applyFont="1" applyFill="1" applyBorder="1" applyAlignment="1">
      <alignment horizontal="left" vertical="top" wrapText="1"/>
    </xf>
    <xf numFmtId="165" fontId="3" fillId="2" borderId="4" xfId="0" applyNumberFormat="1" applyFont="1" applyFill="1" applyBorder="1" applyAlignment="1">
      <alignment horizontal="right" vertical="top" wrapText="1"/>
    </xf>
    <xf numFmtId="164" fontId="3" fillId="0" borderId="4" xfId="0" applyFont="1" applyBorder="1" applyAlignment="1">
      <alignment horizontal="left" vertical="top" wrapText="1"/>
    </xf>
    <xf numFmtId="165" fontId="3" fillId="0" borderId="4" xfId="0" applyNumberFormat="1" applyFont="1" applyBorder="1" applyAlignment="1">
      <alignment horizontal="right" vertical="top" wrapText="1"/>
    </xf>
    <xf numFmtId="165" fontId="3" fillId="0" borderId="4" xfId="0" applyNumberFormat="1" applyFont="1" applyFill="1" applyBorder="1" applyAlignment="1">
      <alignment horizontal="right" vertical="top" wrapText="1"/>
    </xf>
    <xf numFmtId="166" fontId="3" fillId="0" borderId="4" xfId="0" applyNumberFormat="1" applyFont="1" applyBorder="1" applyAlignment="1">
      <alignment horizontal="right" vertical="top" wrapText="1"/>
    </xf>
    <xf numFmtId="164" fontId="3" fillId="0" borderId="4" xfId="0" applyFont="1" applyFill="1" applyBorder="1" applyAlignment="1">
      <alignment horizontal="left" vertical="top" wrapText="1"/>
    </xf>
    <xf numFmtId="165" fontId="0" fillId="0" borderId="0" xfId="0" applyNumberFormat="1" applyAlignment="1">
      <alignment horizontal="left"/>
    </xf>
    <xf numFmtId="164" fontId="3" fillId="0" borderId="0" xfId="0" applyFont="1" applyBorder="1" applyAlignment="1">
      <alignment horizontal="left" vertical="top" wrapText="1"/>
    </xf>
    <xf numFmtId="164" fontId="0" fillId="0" borderId="0" xfId="0" applyFont="1" applyBorder="1" applyAlignment="1">
      <alignment horizontal="justify" vertical="center" wrapText="1"/>
    </xf>
    <xf numFmtId="164" fontId="1" fillId="0" borderId="0" xfId="0" applyFont="1" applyBorder="1" applyAlignment="1">
      <alignment horizontal="justify" wrapText="1"/>
    </xf>
    <xf numFmtId="164" fontId="1" fillId="0" borderId="0" xfId="0" applyFont="1" applyBorder="1" applyAlignment="1">
      <alignment horizontal="justify" vertical="center" wrapText="1"/>
    </xf>
    <xf numFmtId="164" fontId="0" fillId="0" borderId="0" xfId="0" applyAlignment="1">
      <alignment horizontal="justify" vertical="center"/>
    </xf>
    <xf numFmtId="164" fontId="1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485775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showGridLines="0" tabSelected="1" workbookViewId="0" topLeftCell="A1">
      <selection activeCell="E15" sqref="E15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21.57421875" style="1" customWidth="1"/>
    <col min="4" max="4" width="13.7109375" style="0" customWidth="1"/>
    <col min="5" max="5" width="13.28125" style="0" customWidth="1"/>
    <col min="6" max="6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6" t="s">
        <v>4</v>
      </c>
      <c r="B10" s="7" t="s">
        <v>5</v>
      </c>
      <c r="C10" s="8"/>
    </row>
    <row r="11" spans="1:3" s="4" customFormat="1" ht="18.75" customHeight="1">
      <c r="A11" s="6" t="s">
        <v>6</v>
      </c>
      <c r="B11" s="7"/>
      <c r="C11" s="8"/>
    </row>
    <row r="12" spans="1:3" s="4" customFormat="1" ht="18.75" customHeight="1">
      <c r="A12" s="6" t="s">
        <v>7</v>
      </c>
      <c r="B12" s="7"/>
      <c r="C12" s="8"/>
    </row>
    <row r="13" spans="1:3" s="4" customFormat="1" ht="18.75" customHeight="1">
      <c r="A13" s="6" t="s">
        <v>8</v>
      </c>
      <c r="B13" s="7"/>
      <c r="C13" s="8"/>
    </row>
    <row r="14" spans="1:3" s="4" customFormat="1" ht="18.75" customHeight="1">
      <c r="A14" s="6" t="s">
        <v>9</v>
      </c>
      <c r="B14" s="7"/>
      <c r="C14" s="8"/>
    </row>
    <row r="15" spans="1:3" s="4" customFormat="1" ht="18.75" customHeight="1">
      <c r="A15" s="6" t="s">
        <v>10</v>
      </c>
      <c r="B15" s="7"/>
      <c r="C15" s="8"/>
    </row>
    <row r="16" spans="1:3" s="4" customFormat="1" ht="21" customHeight="1">
      <c r="A16" s="5"/>
      <c r="C16" s="1"/>
    </row>
    <row r="17" spans="1:3" s="4" customFormat="1" ht="18.75" customHeight="1">
      <c r="A17" s="5" t="s">
        <v>11</v>
      </c>
      <c r="C17" s="1"/>
    </row>
    <row r="18" spans="1:3" s="4" customFormat="1" ht="18.75" customHeight="1">
      <c r="A18" s="9" t="s">
        <v>12</v>
      </c>
      <c r="B18" s="9" t="s">
        <v>13</v>
      </c>
      <c r="C18" s="10" t="s">
        <v>14</v>
      </c>
    </row>
    <row r="19" spans="1:3" s="4" customFormat="1" ht="18.75" customHeight="1">
      <c r="A19" s="11" t="s">
        <v>15</v>
      </c>
      <c r="B19" s="11" t="s">
        <v>16</v>
      </c>
      <c r="C19" s="12">
        <f>16062618.2+4720587.27+558411.64+3771.95+27676.73+932854.3+32221.65+17113163.82+4309417.91+570999.05+22995874.5+4576952.33+609793.79+10988670.27+775.53+1121309.62+308703.53</f>
        <v>84933802.09</v>
      </c>
    </row>
    <row r="20" spans="1:3" s="4" customFormat="1" ht="18.75" customHeight="1">
      <c r="A20" s="11" t="s">
        <v>17</v>
      </c>
      <c r="B20" s="11" t="s">
        <v>18</v>
      </c>
      <c r="C20" s="12">
        <f>3691708.86+1282771.78+55558.14+5756514.39+574005.25+2725225.93+2278152.92+772347.43+3393082.92+266587.81+1357848.26+525955.75+521.8+273677.68+45236.79+154827.95+94019.01+7305.28+408.95</f>
        <v>23255756.9</v>
      </c>
    </row>
    <row r="21" spans="1:3" s="4" customFormat="1" ht="18.75" customHeight="1">
      <c r="A21" s="11" t="s">
        <v>19</v>
      </c>
      <c r="B21" s="11" t="s">
        <v>20</v>
      </c>
      <c r="C21" s="12">
        <f>10481196.48+109563.22+15194.31+88618.31+2222.13+1107.28</f>
        <v>10697901.730000002</v>
      </c>
    </row>
    <row r="22" spans="1:3" s="4" customFormat="1" ht="76.5" customHeight="1">
      <c r="A22" s="11" t="s">
        <v>21</v>
      </c>
      <c r="B22" s="11" t="s">
        <v>22</v>
      </c>
      <c r="C22" s="12">
        <v>0</v>
      </c>
    </row>
    <row r="23" spans="1:3" s="4" customFormat="1" ht="19.5" customHeight="1">
      <c r="A23" s="11"/>
      <c r="B23" s="11" t="s">
        <v>23</v>
      </c>
      <c r="C23" s="12">
        <f>SUM(C19:C22)</f>
        <v>118887460.72</v>
      </c>
    </row>
    <row r="24" spans="1:3" s="4" customFormat="1" ht="21" customHeight="1">
      <c r="A24" s="5"/>
      <c r="C24" s="1"/>
    </row>
    <row r="25" spans="1:3" s="4" customFormat="1" ht="19.5" customHeight="1">
      <c r="A25" s="5" t="s">
        <v>24</v>
      </c>
      <c r="C25" s="1"/>
    </row>
    <row r="26" spans="1:3" s="4" customFormat="1" ht="18.75" customHeight="1">
      <c r="A26" s="9" t="s">
        <v>12</v>
      </c>
      <c r="B26" s="9" t="s">
        <v>13</v>
      </c>
      <c r="C26" s="10" t="s">
        <v>14</v>
      </c>
    </row>
    <row r="27" spans="1:3" s="4" customFormat="1" ht="18.75" customHeight="1">
      <c r="A27" s="11" t="s">
        <v>15</v>
      </c>
      <c r="B27" s="11" t="s">
        <v>25</v>
      </c>
      <c r="C27" s="12">
        <f>28874.32</f>
        <v>28874.32</v>
      </c>
    </row>
    <row r="28" spans="1:3" s="4" customFormat="1" ht="18.75" customHeight="1">
      <c r="A28" s="11" t="s">
        <v>17</v>
      </c>
      <c r="B28" s="11" t="s">
        <v>26</v>
      </c>
      <c r="C28" s="12">
        <v>3029886.1</v>
      </c>
    </row>
    <row r="29" spans="1:3" s="4" customFormat="1" ht="18.75" customHeight="1">
      <c r="A29" s="11" t="s">
        <v>19</v>
      </c>
      <c r="B29" s="11" t="s">
        <v>27</v>
      </c>
      <c r="C29" s="12">
        <v>414622.03</v>
      </c>
    </row>
    <row r="30" spans="1:3" s="4" customFormat="1" ht="33" customHeight="1">
      <c r="A30" s="11" t="s">
        <v>21</v>
      </c>
      <c r="B30" s="11" t="s">
        <v>28</v>
      </c>
      <c r="C30" s="12">
        <v>2403974.52</v>
      </c>
    </row>
    <row r="31" spans="1:3" s="4" customFormat="1" ht="17.25" customHeight="1">
      <c r="A31" s="11" t="s">
        <v>29</v>
      </c>
      <c r="B31" s="11" t="s">
        <v>30</v>
      </c>
      <c r="C31" s="13">
        <f>382394.15+2510+215570.2+6613.2+13358.6+40060.3+1169</f>
        <v>661675.4500000001</v>
      </c>
    </row>
    <row r="32" spans="1:3" s="4" customFormat="1" ht="17.25" customHeight="1">
      <c r="A32" s="11" t="s">
        <v>31</v>
      </c>
      <c r="B32" s="11" t="s">
        <v>32</v>
      </c>
      <c r="C32" s="12">
        <v>0</v>
      </c>
    </row>
    <row r="33" spans="1:3" s="4" customFormat="1" ht="17.25" customHeight="1">
      <c r="A33" s="11" t="s">
        <v>33</v>
      </c>
      <c r="B33" s="11" t="s">
        <v>34</v>
      </c>
      <c r="C33" s="12">
        <f>22023.68+1799247.03+24034.05</f>
        <v>1845304.76</v>
      </c>
    </row>
    <row r="34" spans="1:3" s="4" customFormat="1" ht="17.25" customHeight="1">
      <c r="A34" s="11" t="s">
        <v>35</v>
      </c>
      <c r="B34" s="11" t="s">
        <v>36</v>
      </c>
      <c r="C34" s="12">
        <f>748910.53+493169.11</f>
        <v>1242079.6400000001</v>
      </c>
    </row>
    <row r="35" spans="1:3" s="4" customFormat="1" ht="17.25" customHeight="1">
      <c r="A35" s="11" t="s">
        <v>37</v>
      </c>
      <c r="B35" s="11" t="s">
        <v>38</v>
      </c>
      <c r="C35" s="12">
        <f>7540.89+149.52</f>
        <v>7690.410000000001</v>
      </c>
    </row>
    <row r="36" spans="1:3" s="4" customFormat="1" ht="17.25" customHeight="1">
      <c r="A36" s="11" t="s">
        <v>39</v>
      </c>
      <c r="B36" s="11" t="s">
        <v>40</v>
      </c>
      <c r="C36" s="12">
        <v>110903.95</v>
      </c>
    </row>
    <row r="37" spans="1:3" s="4" customFormat="1" ht="17.25" customHeight="1">
      <c r="A37" s="11" t="s">
        <v>41</v>
      </c>
      <c r="B37" s="11" t="s">
        <v>42</v>
      </c>
      <c r="C37" s="12">
        <v>18117.87</v>
      </c>
    </row>
    <row r="38" spans="1:3" s="4" customFormat="1" ht="17.25" customHeight="1">
      <c r="A38" s="11" t="s">
        <v>43</v>
      </c>
      <c r="B38" s="11" t="s">
        <v>44</v>
      </c>
      <c r="C38" s="12">
        <v>0</v>
      </c>
    </row>
    <row r="39" spans="1:3" s="4" customFormat="1" ht="105">
      <c r="A39" s="11" t="s">
        <v>45</v>
      </c>
      <c r="B39" s="11" t="s">
        <v>46</v>
      </c>
      <c r="C39" s="14">
        <v>0</v>
      </c>
    </row>
    <row r="40" spans="1:3" s="4" customFormat="1" ht="17.25" customHeight="1">
      <c r="A40" s="11" t="s">
        <v>47</v>
      </c>
      <c r="B40" s="11" t="s">
        <v>48</v>
      </c>
      <c r="C40" s="13">
        <f>26219.05+22952.54</f>
        <v>49171.59</v>
      </c>
    </row>
    <row r="41" spans="1:3" s="4" customFormat="1" ht="17.25" customHeight="1">
      <c r="A41" s="11" t="s">
        <v>49</v>
      </c>
      <c r="B41" s="11" t="s">
        <v>50</v>
      </c>
      <c r="C41" s="14">
        <f>464.17</f>
        <v>464.17</v>
      </c>
    </row>
    <row r="42" spans="1:3" s="4" customFormat="1" ht="17.25" customHeight="1">
      <c r="A42" s="15" t="s">
        <v>51</v>
      </c>
      <c r="B42" s="15" t="s">
        <v>52</v>
      </c>
      <c r="C42" s="13">
        <v>0</v>
      </c>
    </row>
    <row r="43" spans="1:3" s="4" customFormat="1" ht="32.25" customHeight="1">
      <c r="A43" s="11" t="s">
        <v>53</v>
      </c>
      <c r="B43" s="11" t="s">
        <v>54</v>
      </c>
      <c r="C43" s="12">
        <v>0</v>
      </c>
    </row>
    <row r="44" spans="1:3" s="4" customFormat="1" ht="17.25" customHeight="1">
      <c r="A44" s="11" t="s">
        <v>55</v>
      </c>
      <c r="B44" s="11" t="s">
        <v>56</v>
      </c>
      <c r="C44" s="14">
        <v>0</v>
      </c>
    </row>
    <row r="45" spans="1:3" s="4" customFormat="1" ht="17.25" customHeight="1">
      <c r="A45" s="11" t="s">
        <v>57</v>
      </c>
      <c r="B45" s="11" t="s">
        <v>58</v>
      </c>
      <c r="C45" s="12">
        <v>0</v>
      </c>
    </row>
    <row r="46" spans="1:3" s="4" customFormat="1" ht="30">
      <c r="A46" s="11" t="s">
        <v>59</v>
      </c>
      <c r="B46" s="11" t="s">
        <v>60</v>
      </c>
      <c r="C46" s="14">
        <v>0</v>
      </c>
    </row>
    <row r="47" spans="1:3" s="4" customFormat="1" ht="17.25" customHeight="1">
      <c r="A47" s="11" t="s">
        <v>61</v>
      </c>
      <c r="B47" s="11" t="s">
        <v>62</v>
      </c>
      <c r="C47" s="12">
        <v>0</v>
      </c>
    </row>
    <row r="48" spans="1:3" s="4" customFormat="1" ht="17.25" customHeight="1">
      <c r="A48" s="11" t="s">
        <v>63</v>
      </c>
      <c r="B48" s="11" t="s">
        <v>64</v>
      </c>
      <c r="C48" s="12">
        <v>0</v>
      </c>
    </row>
    <row r="49" spans="1:3" s="4" customFormat="1" ht="17.25" customHeight="1">
      <c r="A49" s="11" t="s">
        <v>65</v>
      </c>
      <c r="B49" s="11" t="s">
        <v>66</v>
      </c>
      <c r="C49" s="12">
        <v>8360</v>
      </c>
    </row>
    <row r="50" spans="1:5" s="4" customFormat="1" ht="31.5" customHeight="1">
      <c r="A50" s="11" t="s">
        <v>67</v>
      </c>
      <c r="B50" s="11" t="s">
        <v>68</v>
      </c>
      <c r="C50" s="12">
        <f>29200+324+1172+138+2687+58.5+6358.95</f>
        <v>39938.45</v>
      </c>
      <c r="E50" s="16"/>
    </row>
    <row r="51" spans="1:3" s="4" customFormat="1" ht="15" customHeight="1">
      <c r="A51" s="11" t="s">
        <v>69</v>
      </c>
      <c r="B51" s="11" t="s">
        <v>70</v>
      </c>
      <c r="C51" s="13">
        <v>0</v>
      </c>
    </row>
    <row r="52" spans="1:3" s="4" customFormat="1" ht="15" customHeight="1">
      <c r="A52" s="11" t="s">
        <v>71</v>
      </c>
      <c r="B52" s="11" t="s">
        <v>72</v>
      </c>
      <c r="C52" s="12">
        <f>7710.15+591.32+48.68+342+245033.34+10277.28+68.18+7.85+3.68+526.25+29200+176.25+8429.2+1467.95+413.22+9469.35+12242.01+51943.55+3361.67+500</f>
        <v>381811.92999999993</v>
      </c>
    </row>
    <row r="53" spans="1:6" s="4" customFormat="1" ht="15" customHeight="1">
      <c r="A53" s="11"/>
      <c r="B53" s="11" t="s">
        <v>23</v>
      </c>
      <c r="C53" s="13">
        <f>SUM(C27:C52)</f>
        <v>10242875.189999998</v>
      </c>
      <c r="D53" s="16">
        <f>C23+C53</f>
        <v>129130335.91</v>
      </c>
      <c r="F53" s="16"/>
    </row>
    <row r="54" spans="1:3" s="4" customFormat="1" ht="15">
      <c r="A54" s="5"/>
      <c r="B54" s="16"/>
      <c r="C54" s="16"/>
    </row>
    <row r="55" spans="1:3" s="4" customFormat="1" ht="18" customHeight="1">
      <c r="A55" s="5" t="s">
        <v>73</v>
      </c>
      <c r="C55" s="1"/>
    </row>
    <row r="56" spans="1:3" s="4" customFormat="1" ht="18.75" customHeight="1">
      <c r="A56" s="9" t="s">
        <v>12</v>
      </c>
      <c r="B56" s="9" t="s">
        <v>13</v>
      </c>
      <c r="C56" s="10" t="s">
        <v>14</v>
      </c>
    </row>
    <row r="57" spans="1:3" s="4" customFormat="1" ht="17.25" customHeight="1">
      <c r="A57" s="11" t="s">
        <v>15</v>
      </c>
      <c r="B57" s="11" t="s">
        <v>74</v>
      </c>
      <c r="C57" s="12">
        <v>0</v>
      </c>
    </row>
    <row r="58" spans="1:3" s="4" customFormat="1" ht="17.25" customHeight="1">
      <c r="A58" s="11" t="s">
        <v>17</v>
      </c>
      <c r="B58" s="11" t="s">
        <v>75</v>
      </c>
      <c r="C58" s="12">
        <v>0</v>
      </c>
    </row>
    <row r="59" spans="1:3" s="4" customFormat="1" ht="31.5" customHeight="1">
      <c r="A59" s="11" t="s">
        <v>19</v>
      </c>
      <c r="B59" s="11" t="s">
        <v>76</v>
      </c>
      <c r="C59" s="12">
        <v>0</v>
      </c>
    </row>
    <row r="60" spans="1:3" s="4" customFormat="1" ht="17.25">
      <c r="A60" s="11" t="s">
        <v>21</v>
      </c>
      <c r="B60" s="11" t="s">
        <v>77</v>
      </c>
      <c r="C60" s="14">
        <v>0</v>
      </c>
    </row>
    <row r="61" spans="1:3" s="4" customFormat="1" ht="16.5" customHeight="1">
      <c r="A61" s="11" t="s">
        <v>29</v>
      </c>
      <c r="B61" s="11" t="s">
        <v>78</v>
      </c>
      <c r="C61" s="12">
        <v>0</v>
      </c>
    </row>
    <row r="62" spans="1:5" s="4" customFormat="1" ht="16.5" customHeight="1">
      <c r="A62" s="11"/>
      <c r="B62" s="11" t="s">
        <v>23</v>
      </c>
      <c r="C62" s="12">
        <f>SUM(C57:C61)</f>
        <v>0</v>
      </c>
      <c r="E62" s="16"/>
    </row>
    <row r="63" spans="1:5" s="4" customFormat="1" ht="21" customHeight="1">
      <c r="A63" s="5"/>
      <c r="C63" s="1"/>
      <c r="E63" s="16"/>
    </row>
    <row r="64" spans="1:3" s="4" customFormat="1" ht="17.25" customHeight="1">
      <c r="A64" s="5" t="s">
        <v>79</v>
      </c>
      <c r="C64" s="1"/>
    </row>
    <row r="65" spans="1:3" s="4" customFormat="1" ht="18.75" customHeight="1">
      <c r="A65" s="9" t="s">
        <v>12</v>
      </c>
      <c r="B65" s="9" t="s">
        <v>13</v>
      </c>
      <c r="C65" s="10" t="s">
        <v>14</v>
      </c>
    </row>
    <row r="66" spans="1:3" s="4" customFormat="1" ht="16.5" customHeight="1">
      <c r="A66" s="11" t="s">
        <v>15</v>
      </c>
      <c r="B66" s="11" t="s">
        <v>80</v>
      </c>
      <c r="C66" s="12">
        <v>0</v>
      </c>
    </row>
    <row r="67" spans="1:3" s="4" customFormat="1" ht="16.5" customHeight="1">
      <c r="A67" s="11" t="s">
        <v>17</v>
      </c>
      <c r="B67" s="11" t="s">
        <v>81</v>
      </c>
      <c r="C67" s="12">
        <v>0</v>
      </c>
    </row>
    <row r="68" spans="1:3" s="4" customFormat="1" ht="16.5" customHeight="1">
      <c r="A68" s="11"/>
      <c r="B68" s="11" t="s">
        <v>23</v>
      </c>
      <c r="C68" s="12">
        <f>SUM(C66:C67)</f>
        <v>0</v>
      </c>
    </row>
    <row r="69" spans="1:3" s="4" customFormat="1" ht="21" customHeight="1">
      <c r="A69" s="5"/>
      <c r="C69" s="1"/>
    </row>
    <row r="70" spans="1:3" s="4" customFormat="1" ht="33.75" customHeight="1">
      <c r="A70" s="17" t="s">
        <v>82</v>
      </c>
      <c r="B70" s="17"/>
      <c r="C70" s="17"/>
    </row>
    <row r="71" spans="1:3" s="4" customFormat="1" ht="18.75" customHeight="1">
      <c r="A71" s="9" t="s">
        <v>12</v>
      </c>
      <c r="B71" s="9" t="s">
        <v>83</v>
      </c>
      <c r="C71" s="10" t="s">
        <v>14</v>
      </c>
    </row>
    <row r="72" spans="1:3" s="4" customFormat="1" ht="17.25" customHeight="1">
      <c r="A72" s="11" t="s">
        <v>15</v>
      </c>
      <c r="B72" s="11" t="s">
        <v>84</v>
      </c>
      <c r="C72" s="12">
        <f>6173400+60008029.17+23426557.56+30705294.85+126862.99+298927.16</f>
        <v>120739071.73</v>
      </c>
    </row>
    <row r="73" spans="1:3" s="4" customFormat="1" ht="17.25" customHeight="1">
      <c r="A73" s="11" t="s">
        <v>17</v>
      </c>
      <c r="B73" s="11" t="s">
        <v>85</v>
      </c>
      <c r="C73" s="12">
        <f>6177899.77+20000+2151625.56+8086708</f>
        <v>16436233.33</v>
      </c>
    </row>
    <row r="74" spans="1:3" s="4" customFormat="1" ht="17.25" customHeight="1">
      <c r="A74" s="11" t="s">
        <v>19</v>
      </c>
      <c r="B74" s="11" t="s">
        <v>86</v>
      </c>
      <c r="C74" s="14">
        <f>508333.25</f>
        <v>508333.25</v>
      </c>
    </row>
    <row r="75" spans="1:4" s="4" customFormat="1" ht="17.25" customHeight="1">
      <c r="A75" s="11" t="s">
        <v>21</v>
      </c>
      <c r="B75" s="11" t="s">
        <v>87</v>
      </c>
      <c r="C75" s="12">
        <v>0</v>
      </c>
      <c r="D75" s="16"/>
    </row>
    <row r="76" spans="1:4" s="4" customFormat="1" ht="17.25" customHeight="1">
      <c r="A76" s="11"/>
      <c r="B76" s="11" t="s">
        <v>23</v>
      </c>
      <c r="C76" s="12">
        <f>SUM(C72:C75)</f>
        <v>137683638.31</v>
      </c>
      <c r="D76" s="16"/>
    </row>
    <row r="77" spans="1:3" s="4" customFormat="1" ht="21" customHeight="1">
      <c r="A77" s="5"/>
      <c r="C77" s="1"/>
    </row>
    <row r="78" spans="1:4" s="4" customFormat="1" ht="18" customHeight="1">
      <c r="A78" s="5" t="s">
        <v>88</v>
      </c>
      <c r="C78" s="1"/>
      <c r="D78" s="16"/>
    </row>
    <row r="79" spans="1:3" s="4" customFormat="1" ht="18.75" customHeight="1">
      <c r="A79" s="9" t="s">
        <v>12</v>
      </c>
      <c r="B79" s="9" t="s">
        <v>89</v>
      </c>
      <c r="C79" s="10" t="s">
        <v>14</v>
      </c>
    </row>
    <row r="80" spans="1:3" s="4" customFormat="1" ht="16.5" customHeight="1">
      <c r="A80" s="11" t="s">
        <v>15</v>
      </c>
      <c r="B80" s="11" t="s">
        <v>90</v>
      </c>
      <c r="C80" s="12">
        <v>0</v>
      </c>
    </row>
    <row r="81" spans="1:4" s="4" customFormat="1" ht="16.5" customHeight="1">
      <c r="A81" s="11" t="s">
        <v>17</v>
      </c>
      <c r="B81" s="11" t="s">
        <v>91</v>
      </c>
      <c r="C81" s="12">
        <f>1765329.83+1404.37</f>
        <v>1766734.2000000002</v>
      </c>
      <c r="D81" s="16"/>
    </row>
    <row r="82" spans="1:3" s="4" customFormat="1" ht="16.5" customHeight="1">
      <c r="A82" s="11" t="s">
        <v>19</v>
      </c>
      <c r="B82" s="11" t="s">
        <v>92</v>
      </c>
      <c r="C82" s="12">
        <f>10372</f>
        <v>10372</v>
      </c>
    </row>
    <row r="83" spans="1:3" s="4" customFormat="1" ht="16.5" customHeight="1">
      <c r="A83" s="11" t="s">
        <v>21</v>
      </c>
      <c r="B83" s="11" t="s">
        <v>93</v>
      </c>
      <c r="C83" s="12">
        <f>44449.77+92.79+1098.34+32765.68+18117.32+144060.55+60.86+27132.1+4654.65+4467.08</f>
        <v>276899.14</v>
      </c>
    </row>
    <row r="84" spans="1:3" s="4" customFormat="1" ht="16.5" customHeight="1">
      <c r="A84" s="11"/>
      <c r="B84" s="11" t="s">
        <v>23</v>
      </c>
      <c r="C84" s="12">
        <f>SUM(C80:C83)</f>
        <v>2054005.3400000003</v>
      </c>
    </row>
    <row r="85" ht="12.75">
      <c r="A85" s="2" t="s">
        <v>94</v>
      </c>
    </row>
    <row r="86" ht="12.75">
      <c r="A86" t="s">
        <v>95</v>
      </c>
    </row>
    <row r="87" spans="1:3" ht="26.25" customHeight="1">
      <c r="A87" s="18" t="s">
        <v>96</v>
      </c>
      <c r="B87" s="18"/>
      <c r="C87" s="18"/>
    </row>
    <row r="88" ht="14.25"/>
    <row r="89" spans="1:3" ht="12" customHeight="1">
      <c r="A89" s="19" t="s">
        <v>97</v>
      </c>
      <c r="B89" s="19"/>
      <c r="C89" s="19"/>
    </row>
    <row r="90" spans="1:3" s="21" customFormat="1" ht="24.75" customHeight="1">
      <c r="A90" s="20" t="s">
        <v>98</v>
      </c>
      <c r="B90" s="20"/>
      <c r="C90" s="20"/>
    </row>
    <row r="91" spans="1:3" ht="26.25" customHeight="1">
      <c r="A91" s="22" t="s">
        <v>99</v>
      </c>
      <c r="B91" s="22"/>
      <c r="C91" s="22"/>
    </row>
    <row r="92" spans="1:3" ht="11.25" customHeight="1">
      <c r="A92" s="22"/>
      <c r="B92" s="22"/>
      <c r="C92" s="22"/>
    </row>
    <row r="93" spans="1:3" ht="24.75" customHeight="1">
      <c r="A93" s="22" t="s">
        <v>100</v>
      </c>
      <c r="B93" s="22"/>
      <c r="C93" s="22"/>
    </row>
    <row r="94" ht="12" customHeight="1"/>
  </sheetData>
  <sheetProtection selectLockedCells="1" selectUnlockedCells="1"/>
  <mergeCells count="6">
    <mergeCell ref="A70:C70"/>
    <mergeCell ref="A87:C87"/>
    <mergeCell ref="A89:C89"/>
    <mergeCell ref="A90:C90"/>
    <mergeCell ref="A91:C91"/>
    <mergeCell ref="A93:C93"/>
  </mergeCells>
  <printOptions horizontalCentered="1"/>
  <pageMargins left="0.7479166666666667" right="0.4722222222222222" top="0.5118055555555555" bottom="0.4722222222222222" header="0.5118055555555555" footer="0.5118055555555555"/>
  <pageSetup horizontalDpi="300" verticalDpi="300" orientation="portrait" paperSize="9" scale="80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2015-03-19T14:43:11Z</cp:lastPrinted>
  <dcterms:created xsi:type="dcterms:W3CDTF">2015-02-06T20:26:38Z</dcterms:created>
  <dcterms:modified xsi:type="dcterms:W3CDTF">2015-03-19T14:55:31Z</dcterms:modified>
  <cp:category/>
  <cp:version/>
  <cp:contentType/>
  <cp:contentStatus/>
  <cp:revision>4</cp:revision>
</cp:coreProperties>
</file>